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9320" windowHeight="9375" tabRatio="410" firstSheet="2" activeTab="2"/>
  </bookViews>
  <sheets>
    <sheet name="Information" sheetId="1" r:id="rId1"/>
    <sheet name="September Calc. Sheet" sheetId="2" state="hidden" r:id="rId2"/>
    <sheet name="Calc. Sheet" sheetId="3" r:id="rId3"/>
  </sheets>
  <definedNames/>
  <calcPr fullCalcOnLoad="1"/>
</workbook>
</file>

<file path=xl/sharedStrings.xml><?xml version="1.0" encoding="utf-8"?>
<sst xmlns="http://schemas.openxmlformats.org/spreadsheetml/2006/main" count="126" uniqueCount="60">
  <si>
    <t>2006-07 Fiscal Year</t>
  </si>
  <si>
    <t>September</t>
  </si>
  <si>
    <t>October</t>
  </si>
  <si>
    <t>November</t>
  </si>
  <si>
    <t>December</t>
  </si>
  <si>
    <t>January</t>
  </si>
  <si>
    <t>February</t>
  </si>
  <si>
    <t>Utility Usage and Cost for Fiscal Year Ending 8/31/2008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</si>
  <si>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</si>
  <si>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</si>
  <si>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</si>
  <si>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</si>
  <si>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</si>
  <si>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</si>
  <si>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</si>
  <si>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</si>
  <si>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</si>
  <si>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</si>
  <si>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</si>
  <si>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</si>
  <si>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2007 - 2008 School Fiscal Year</t>
  </si>
  <si>
    <t>Unit cost</t>
  </si>
  <si>
    <t>Electricity:</t>
  </si>
  <si>
    <t>Natural Gas:</t>
  </si>
  <si>
    <t>Water:</t>
  </si>
  <si>
    <t>Aggregate Cost:</t>
  </si>
  <si>
    <t>House Bill 3639</t>
  </si>
  <si>
    <t>House Bill 3693, Section 12 amends Section 388.005 Health and Safety Code, to require school districts and state agencies to</t>
  </si>
  <si>
    <t>Action required for 2007 - 2008 School Year: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</si>
  <si>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</si>
  <si>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 val="single"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</si>
  <si>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 val="single"/>
        <sz val="11"/>
        <rFont val="Arial"/>
        <family val="2"/>
      </rPr>
      <t>electric consumption</t>
    </r>
    <r>
      <rPr>
        <sz val="11"/>
        <rFont val="Arial"/>
        <family val="2"/>
      </rPr>
      <t xml:space="preserve"> by five percent each state fiscal year for six years</t>
    </r>
  </si>
  <si>
    <t>(+/-) change  from 2006-2007</t>
  </si>
  <si>
    <t>The "Calculations Sheet" will calculate the unit and aggregate monthly cost when electricity, gas and water usage and cost are entered.</t>
  </si>
  <si>
    <t>Model  ISD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</si>
  <si>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</si>
  <si>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</si>
  <si>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</si>
  <si>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</si>
  <si>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</si>
  <si>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</si>
  <si>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</si>
  <si>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</si>
  <si>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</si>
  <si>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0"/>
      </rPr>
      <t>decrease</t>
    </r>
    <r>
      <rPr>
        <sz val="11"/>
        <rFont val="Arial"/>
        <family val="2"/>
      </rPr>
      <t xml:space="preserve"> in both usage (consumption) </t>
    </r>
    <r>
      <rPr>
        <u val="single"/>
        <sz val="11"/>
        <rFont val="Arial"/>
        <family val="2"/>
      </rPr>
      <t>and</t>
    </r>
    <r>
      <rPr>
        <sz val="11"/>
        <rFont val="Arial"/>
        <family val="2"/>
      </rPr>
      <t xml:space="preserve"> cost as positive (increase)</t>
    </r>
    <r>
      <rPr>
        <u val="single"/>
        <sz val="11"/>
        <rFont val="Arial"/>
        <family val="2"/>
      </rPr>
      <t xml:space="preserve"> or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0"/>
      </rPr>
      <t>negative</t>
    </r>
    <r>
      <rPr>
        <sz val="11"/>
        <rFont val="Arial"/>
        <family val="2"/>
      </rPr>
      <t xml:space="preserve"> (decrease)</t>
    </r>
  </si>
  <si>
    <t>gbarker@esc12.net</t>
  </si>
  <si>
    <t>wbrewton@esc12.net</t>
  </si>
  <si>
    <t>For questions regarding this template, Please call or e-mail Gary or Woody at Region 12 ESC</t>
  </si>
  <si>
    <t>254.297.1107</t>
  </si>
  <si>
    <t>Woody Brewton, Finance Liaison ESC 12</t>
  </si>
  <si>
    <t>254.297.1101</t>
  </si>
  <si>
    <t>Gary Barker, Finance Liaison ESC 12</t>
  </si>
  <si>
    <t xml:space="preserve">Use "September Calc. Sheet" for September - August fiscal year.  Use "July Calc. Sheet" for July - June fiscal year. </t>
  </si>
  <si>
    <t>The (+/-) change from 2006 - 2007 column will display only when data from last month of fiscal year is entered.</t>
  </si>
  <si>
    <r>
      <t>Note: Release 2 correction</t>
    </r>
    <r>
      <rPr>
        <sz val="11"/>
        <color indexed="10"/>
        <rFont val="Arial"/>
        <family val="0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</si>
  <si>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Albany ISD</t>
  </si>
  <si>
    <t>CCF</t>
  </si>
  <si>
    <t>Water/Trash:</t>
  </si>
  <si>
    <t>Utility Usage and Cost for Fiscal Year Ending 8/31/2019</t>
  </si>
  <si>
    <t>2018-2019 School Fiscal Year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</si>
</sst>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;[Red]0.00"/>
    <numFmt numFmtId="166" formatCode="0.00_);[Red]\(0.00\)"/>
    <numFmt numFmtId="167" formatCode="#,##0.000000;[Red]#,##0.000000"/>
    <numFmt numFmtId="168" formatCode="#,##0.000000"/>
    <numFmt numFmtId="169" formatCode="0.000000"/>
    <numFmt numFmtId="170" formatCode="#,##0.0000000"/>
    <numFmt numFmtId="171" formatCode="#,##0.00000000"/>
    <numFmt numFmtId="172" formatCode="#,##0.00000"/>
    <numFmt numFmtId="173" formatCode="#,##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10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34" borderId="13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1" fillId="34" borderId="2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center" wrapText="1"/>
    </xf>
    <xf numFmtId="3" fontId="1" fillId="34" borderId="20" xfId="0" applyNumberFormat="1" applyFont="1" applyFill="1" applyBorder="1" applyAlignment="1">
      <alignment horizontal="right"/>
    </xf>
    <xf numFmtId="3" fontId="1" fillId="34" borderId="21" xfId="0" applyNumberFormat="1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1" fillId="34" borderId="20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5" borderId="20" xfId="0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3" fontId="0" fillId="35" borderId="22" xfId="0" applyNumberFormat="1" applyFill="1" applyBorder="1" applyAlignment="1">
      <alignment/>
    </xf>
    <xf numFmtId="0" fontId="0" fillId="35" borderId="22" xfId="0" applyFill="1" applyBorder="1" applyAlignment="1">
      <alignment/>
    </xf>
    <xf numFmtId="0" fontId="1" fillId="35" borderId="20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1" fillId="33" borderId="23" xfId="0" applyNumberFormat="1" applyFont="1" applyFill="1" applyBorder="1" applyAlignment="1">
      <alignment wrapText="1"/>
    </xf>
    <xf numFmtId="3" fontId="1" fillId="34" borderId="23" xfId="0" applyNumberFormat="1" applyFont="1" applyFill="1" applyBorder="1" applyAlignment="1">
      <alignment wrapText="1"/>
    </xf>
    <xf numFmtId="0" fontId="1" fillId="34" borderId="24" xfId="0" applyFont="1" applyFill="1" applyBorder="1" applyAlignment="1">
      <alignment horizontal="center" wrapText="1"/>
    </xf>
    <xf numFmtId="3" fontId="0" fillId="34" borderId="24" xfId="0" applyNumberFormat="1" applyFill="1" applyBorder="1" applyAlignment="1">
      <alignment/>
    </xf>
    <xf numFmtId="3" fontId="0" fillId="34" borderId="25" xfId="0" applyNumberFormat="1" applyFill="1" applyBorder="1" applyAlignment="1">
      <alignment/>
    </xf>
    <xf numFmtId="3" fontId="0" fillId="35" borderId="24" xfId="0" applyNumberFormat="1" applyFill="1" applyBorder="1" applyAlignment="1">
      <alignment/>
    </xf>
    <xf numFmtId="3" fontId="1" fillId="34" borderId="2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33" borderId="10" xfId="0" applyNumberFormat="1" applyFill="1" applyBorder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 locked="0"/>
    </xf>
    <xf numFmtId="3" fontId="0" fillId="33" borderId="27" xfId="0" applyNumberFormat="1" applyFill="1" applyBorder="1" applyAlignment="1" applyProtection="1">
      <alignment/>
      <protection locked="0"/>
    </xf>
    <xf numFmtId="3" fontId="0" fillId="34" borderId="27" xfId="0" applyNumberForma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36" borderId="0" xfId="0" applyFill="1" applyAlignment="1">
      <alignment/>
    </xf>
    <xf numFmtId="0" fontId="9" fillId="36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0" borderId="0" xfId="0" applyFont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8" fillId="0" borderId="0" xfId="0" applyFont="1" applyAlignment="1">
      <alignment horizontal="center"/>
    </xf>
    <xf numFmtId="3" fontId="0" fillId="33" borderId="10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38" fontId="3" fillId="0" borderId="0" xfId="0" applyNumberFormat="1" applyFont="1" applyAlignment="1">
      <alignment/>
    </xf>
    <xf numFmtId="38" fontId="5" fillId="34" borderId="28" xfId="0" applyNumberFormat="1" applyFont="1" applyFill="1" applyBorder="1" applyAlignment="1">
      <alignment/>
    </xf>
    <xf numFmtId="38" fontId="1" fillId="34" borderId="24" xfId="0" applyNumberFormat="1" applyFont="1" applyFill="1" applyBorder="1" applyAlignment="1">
      <alignment horizontal="center" wrapText="1"/>
    </xf>
    <xf numFmtId="38" fontId="0" fillId="34" borderId="25" xfId="0" applyNumberFormat="1" applyFill="1" applyBorder="1" applyAlignment="1">
      <alignment/>
    </xf>
    <xf numFmtId="38" fontId="0" fillId="34" borderId="28" xfId="0" applyNumberFormat="1" applyFill="1" applyBorder="1" applyAlignment="1">
      <alignment/>
    </xf>
    <xf numFmtId="38" fontId="0" fillId="35" borderId="24" xfId="0" applyNumberFormat="1" applyFill="1" applyBorder="1" applyAlignment="1">
      <alignment/>
    </xf>
    <xf numFmtId="38" fontId="0" fillId="34" borderId="24" xfId="0" applyNumberFormat="1" applyFill="1" applyBorder="1" applyAlignment="1">
      <alignment/>
    </xf>
    <xf numFmtId="38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34" borderId="23" xfId="0" applyNumberFormat="1" applyFont="1" applyFill="1" applyBorder="1" applyAlignment="1">
      <alignment/>
    </xf>
    <xf numFmtId="38" fontId="3" fillId="0" borderId="29" xfId="0" applyNumberFormat="1" applyFont="1" applyBorder="1" applyAlignment="1">
      <alignment/>
    </xf>
    <xf numFmtId="0" fontId="5" fillId="34" borderId="24" xfId="0" applyFont="1" applyFill="1" applyBorder="1" applyAlignment="1">
      <alignment horizontal="center"/>
    </xf>
    <xf numFmtId="10" fontId="1" fillId="34" borderId="25" xfId="0" applyNumberFormat="1" applyFont="1" applyFill="1" applyBorder="1" applyAlignment="1">
      <alignment horizontal="center"/>
    </xf>
    <xf numFmtId="10" fontId="1" fillId="34" borderId="28" xfId="0" applyNumberFormat="1" applyFont="1" applyFill="1" applyBorder="1" applyAlignment="1">
      <alignment horizontal="center"/>
    </xf>
    <xf numFmtId="10" fontId="1" fillId="35" borderId="24" xfId="0" applyNumberFormat="1" applyFont="1" applyFill="1" applyBorder="1" applyAlignment="1">
      <alignment horizontal="center"/>
    </xf>
    <xf numFmtId="10" fontId="1" fillId="34" borderId="24" xfId="0" applyNumberFormat="1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/>
    </xf>
    <xf numFmtId="0" fontId="1" fillId="34" borderId="31" xfId="0" applyFont="1" applyFill="1" applyBorder="1" applyAlignment="1">
      <alignment horizontal="left" wrapText="1"/>
    </xf>
    <xf numFmtId="3" fontId="1" fillId="34" borderId="31" xfId="0" applyNumberFormat="1" applyFont="1" applyFill="1" applyBorder="1" applyAlignment="1">
      <alignment horizontal="right"/>
    </xf>
    <xf numFmtId="3" fontId="1" fillId="34" borderId="32" xfId="0" applyNumberFormat="1" applyFont="1" applyFill="1" applyBorder="1" applyAlignment="1">
      <alignment horizontal="right"/>
    </xf>
    <xf numFmtId="0" fontId="1" fillId="34" borderId="31" xfId="0" applyFont="1" applyFill="1" applyBorder="1" applyAlignment="1">
      <alignment horizontal="right"/>
    </xf>
    <xf numFmtId="0" fontId="1" fillId="35" borderId="31" xfId="0" applyFont="1" applyFill="1" applyBorder="1" applyAlignment="1">
      <alignment horizontal="right"/>
    </xf>
    <xf numFmtId="0" fontId="1" fillId="34" borderId="31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right"/>
    </xf>
    <xf numFmtId="0" fontId="1" fillId="35" borderId="31" xfId="0" applyFont="1" applyFill="1" applyBorder="1" applyAlignment="1">
      <alignment/>
    </xf>
    <xf numFmtId="0" fontId="1" fillId="34" borderId="33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35" borderId="34" xfId="0" applyFont="1" applyFill="1" applyBorder="1" applyAlignment="1">
      <alignment/>
    </xf>
    <xf numFmtId="0" fontId="1" fillId="34" borderId="35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/>
    </xf>
    <xf numFmtId="3" fontId="0" fillId="33" borderId="36" xfId="0" applyNumberFormat="1" applyFill="1" applyBorder="1" applyAlignment="1" applyProtection="1">
      <alignment/>
      <protection locked="0"/>
    </xf>
    <xf numFmtId="0" fontId="1" fillId="34" borderId="37" xfId="0" applyFont="1" applyFill="1" applyBorder="1" applyAlignment="1">
      <alignment horizontal="center" wrapText="1"/>
    </xf>
    <xf numFmtId="0" fontId="0" fillId="35" borderId="37" xfId="0" applyFill="1" applyBorder="1" applyAlignment="1">
      <alignment horizontal="center"/>
    </xf>
    <xf numFmtId="0" fontId="1" fillId="34" borderId="38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/>
    </xf>
    <xf numFmtId="3" fontId="0" fillId="34" borderId="39" xfId="0" applyNumberFormat="1" applyFill="1" applyBorder="1" applyAlignment="1">
      <alignment horizontal="center"/>
    </xf>
    <xf numFmtId="0" fontId="15" fillId="34" borderId="0" xfId="53" applyFont="1" applyFill="1" applyAlignment="1" applyProtection="1">
      <alignment/>
      <protection locked="0"/>
    </xf>
    <xf numFmtId="0" fontId="16" fillId="34" borderId="0" xfId="0" applyFont="1" applyFill="1" applyAlignment="1" applyProtection="1">
      <alignment/>
      <protection locked="0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2" fillId="34" borderId="0" xfId="53" applyFill="1" applyAlignment="1" applyProtection="1">
      <alignment/>
      <protection/>
    </xf>
    <xf numFmtId="0" fontId="1" fillId="36" borderId="0" xfId="0" applyFont="1" applyFill="1" applyAlignment="1">
      <alignment/>
    </xf>
    <xf numFmtId="168" fontId="0" fillId="33" borderId="22" xfId="0" applyNumberFormat="1" applyFill="1" applyBorder="1" applyAlignment="1">
      <alignment/>
    </xf>
    <xf numFmtId="168" fontId="0" fillId="34" borderId="22" xfId="0" applyNumberFormat="1" applyFill="1" applyBorder="1" applyAlignment="1">
      <alignment/>
    </xf>
    <xf numFmtId="168" fontId="0" fillId="34" borderId="28" xfId="0" applyNumberFormat="1" applyFill="1" applyBorder="1" applyAlignment="1">
      <alignment/>
    </xf>
    <xf numFmtId="169" fontId="0" fillId="33" borderId="22" xfId="0" applyNumberFormat="1" applyFill="1" applyBorder="1" applyAlignment="1">
      <alignment/>
    </xf>
    <xf numFmtId="169" fontId="0" fillId="34" borderId="40" xfId="0" applyNumberFormat="1" applyFill="1" applyBorder="1" applyAlignment="1">
      <alignment/>
    </xf>
    <xf numFmtId="169" fontId="0" fillId="34" borderId="28" xfId="0" applyNumberFormat="1" applyFill="1" applyBorder="1" applyAlignment="1">
      <alignment/>
    </xf>
    <xf numFmtId="0" fontId="17" fillId="34" borderId="0" xfId="0" applyFont="1" applyFill="1" applyAlignment="1">
      <alignment/>
    </xf>
    <xf numFmtId="168" fontId="0" fillId="33" borderId="10" xfId="0" applyNumberFormat="1" applyFill="1" applyBorder="1" applyAlignment="1">
      <alignment/>
    </xf>
    <xf numFmtId="168" fontId="0" fillId="34" borderId="40" xfId="0" applyNumberFormat="1" applyFill="1" applyBorder="1" applyAlignment="1">
      <alignment/>
    </xf>
    <xf numFmtId="0" fontId="0" fillId="35" borderId="41" xfId="0" applyFill="1" applyBorder="1" applyAlignment="1">
      <alignment horizontal="center"/>
    </xf>
    <xf numFmtId="164" fontId="0" fillId="34" borderId="2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o.cpa.state.tx.us/" TargetMode="External" /><Relationship Id="rId2" Type="http://schemas.openxmlformats.org/officeDocument/2006/relationships/hyperlink" Target="http://www.tea.state.tx.us/school.finance/audit/resguide13/new/new.pdf" TargetMode="External" /><Relationship Id="rId3" Type="http://schemas.openxmlformats.org/officeDocument/2006/relationships/hyperlink" Target="mailto:gbarker@esc12.net" TargetMode="External" /><Relationship Id="rId4" Type="http://schemas.openxmlformats.org/officeDocument/2006/relationships/hyperlink" Target="mailto:wbrewton@esc12.ne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7">
      <selection activeCell="A34" sqref="A34"/>
    </sheetView>
  </sheetViews>
  <sheetFormatPr defaultColWidth="8.8515625" defaultRowHeight="12.75"/>
  <cols>
    <col min="1" max="1" width="7.28125" style="0" customWidth="1"/>
    <col min="2" max="2" width="6.28125" style="0" customWidth="1"/>
    <col min="3" max="7" width="8.8515625" style="0" customWidth="1"/>
    <col min="8" max="8" width="7.00390625" style="0" customWidth="1"/>
    <col min="9" max="9" width="5.00390625" style="0" customWidth="1"/>
    <col min="10" max="14" width="8.8515625" style="0" customWidth="1"/>
    <col min="15" max="15" width="28.7109375" style="0" customWidth="1"/>
  </cols>
  <sheetData>
    <row r="1" spans="1:19" ht="15.75">
      <c r="A1" s="66"/>
      <c r="B1" s="66"/>
      <c r="C1" s="66"/>
      <c r="D1" s="66"/>
      <c r="E1" s="66"/>
      <c r="F1" s="67" t="s">
        <v>26</v>
      </c>
      <c r="G1" s="66"/>
      <c r="H1" s="66"/>
      <c r="I1" s="66"/>
      <c r="J1" s="66"/>
      <c r="K1" s="66"/>
      <c r="L1" s="66"/>
      <c r="M1" s="66"/>
      <c r="N1" s="66"/>
      <c r="O1" s="66"/>
      <c r="P1" s="64"/>
      <c r="Q1" s="64"/>
      <c r="R1" s="64"/>
      <c r="S1" s="64"/>
    </row>
    <row r="2" spans="1:19" ht="12" customHeight="1">
      <c r="A2" s="66"/>
      <c r="B2" s="66"/>
      <c r="C2" s="66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4"/>
      <c r="Q2" s="64"/>
      <c r="R2" s="64"/>
      <c r="S2" s="64"/>
    </row>
    <row r="3" spans="1:19" s="63" customFormat="1" ht="14.2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5"/>
      <c r="Q3" s="65"/>
      <c r="R3" s="65"/>
      <c r="S3" s="65"/>
    </row>
    <row r="4" spans="1:19" s="63" customFormat="1" ht="14.25">
      <c r="A4" s="68" t="s">
        <v>29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5"/>
      <c r="Q4" s="65"/>
      <c r="R4" s="65"/>
      <c r="S4" s="65"/>
    </row>
    <row r="5" spans="1:19" s="71" customFormat="1" ht="14.25">
      <c r="A5" s="69" t="s">
        <v>35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70"/>
      <c r="R5" s="70"/>
      <c r="S5" s="70"/>
    </row>
    <row r="6" spans="1:19" s="71" customFormat="1" ht="14.25">
      <c r="A6" s="69" t="s">
        <v>36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  <c r="Q6" s="70"/>
      <c r="R6" s="70"/>
      <c r="S6" s="70"/>
    </row>
    <row r="7" spans="1:19" s="71" customFormat="1" ht="15">
      <c r="A7" s="69" t="s">
        <v>40</v>
      </c>
      <c r="B7" s="69"/>
      <c r="C7" s="123" t="s">
        <v>41</v>
      </c>
      <c r="D7" s="124"/>
      <c r="E7" s="124"/>
      <c r="F7" s="124"/>
      <c r="G7" s="69"/>
      <c r="H7" s="69"/>
      <c r="I7" s="69"/>
      <c r="J7" s="69"/>
      <c r="K7" s="69"/>
      <c r="L7" s="69"/>
      <c r="M7" s="69"/>
      <c r="N7" s="69"/>
      <c r="O7" s="69"/>
      <c r="P7" s="70"/>
      <c r="Q7" s="70"/>
      <c r="R7" s="70"/>
      <c r="S7" s="70"/>
    </row>
    <row r="8" spans="1:19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4"/>
      <c r="Q8" s="64"/>
      <c r="R8" s="64"/>
      <c r="S8" s="64"/>
    </row>
    <row r="9" spans="1:19" s="71" customFormat="1" ht="14.25">
      <c r="A9" s="69" t="s">
        <v>28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0"/>
      <c r="R9" s="70"/>
      <c r="S9" s="70"/>
    </row>
    <row r="10" spans="1:19" s="71" customFormat="1" ht="14.25">
      <c r="A10" s="69" t="s">
        <v>31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0"/>
      <c r="R10" s="70"/>
      <c r="S10" s="70"/>
    </row>
    <row r="11" spans="1:19" s="71" customFormat="1" ht="14.25">
      <c r="A11" s="69" t="s">
        <v>37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</row>
    <row r="12" spans="1:19" s="71" customFormat="1" ht="15">
      <c r="A12" s="69" t="s">
        <v>30</v>
      </c>
      <c r="B12" s="69"/>
      <c r="C12" s="69"/>
      <c r="D12" s="69"/>
      <c r="E12" s="69"/>
      <c r="F12" s="69"/>
      <c r="G12" s="74"/>
      <c r="H12" s="74"/>
      <c r="I12" s="74"/>
      <c r="J12" s="74"/>
      <c r="K12" s="74"/>
      <c r="L12" s="74"/>
      <c r="M12" s="74"/>
      <c r="N12" s="74"/>
      <c r="O12" s="69"/>
      <c r="P12" s="70"/>
      <c r="Q12" s="70"/>
      <c r="R12" s="70"/>
      <c r="S12" s="70"/>
    </row>
    <row r="13" spans="1:19" s="71" customFormat="1" ht="14.25">
      <c r="A13" s="72" t="s">
        <v>38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0"/>
      <c r="R13" s="70"/>
      <c r="S13" s="70"/>
    </row>
    <row r="14" spans="1:19" s="71" customFormat="1" ht="14.25">
      <c r="A14" s="73" t="s">
        <v>39</v>
      </c>
      <c r="B14" s="7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0"/>
      <c r="S14" s="70"/>
    </row>
    <row r="15" spans="1:19" s="71" customFormat="1" ht="15">
      <c r="A15" s="69" t="s">
        <v>42</v>
      </c>
      <c r="B15" s="69"/>
      <c r="C15" s="69"/>
      <c r="D15" s="69"/>
      <c r="E15" s="69"/>
      <c r="F15" s="69"/>
      <c r="G15" s="69"/>
      <c r="H15" s="69"/>
      <c r="I15" s="69"/>
      <c r="J15" s="123" t="s">
        <v>43</v>
      </c>
      <c r="K15" s="124"/>
      <c r="L15" s="124"/>
      <c r="M15" s="124"/>
      <c r="N15" s="124"/>
      <c r="O15" s="124"/>
      <c r="P15" s="70"/>
      <c r="Q15" s="70"/>
      <c r="R15" s="70"/>
      <c r="S15" s="70"/>
    </row>
    <row r="16" spans="1:19" ht="12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4"/>
      <c r="Q16" s="64"/>
      <c r="R16" s="64"/>
      <c r="S16" s="64"/>
    </row>
    <row r="17" spans="1:19" ht="14.25">
      <c r="A17" s="69" t="s">
        <v>52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4"/>
      <c r="Q17" s="64"/>
      <c r="R17" s="64"/>
      <c r="S17" s="64"/>
    </row>
    <row r="18" spans="1:19" s="71" customFormat="1" ht="14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0"/>
      <c r="R18" s="70"/>
      <c r="S18" s="70"/>
    </row>
    <row r="19" spans="1:19" s="71" customFormat="1" ht="12" customHeight="1">
      <c r="A19" s="69" t="s">
        <v>33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70"/>
      <c r="R19" s="70"/>
      <c r="S19" s="70"/>
    </row>
    <row r="20" spans="1:19" s="71" customFormat="1" ht="14.25">
      <c r="A20" s="69" t="s">
        <v>53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70"/>
      <c r="R20" s="70"/>
      <c r="S20" s="70"/>
    </row>
    <row r="21" spans="1:19" s="71" customFormat="1" ht="15" customHeight="1">
      <c r="A21" s="69" t="s">
        <v>44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70"/>
      <c r="R21" s="70"/>
      <c r="S21" s="70"/>
    </row>
    <row r="22" spans="1:19" s="71" customFormat="1" ht="14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70"/>
      <c r="R22" s="70"/>
      <c r="S22" s="70"/>
    </row>
    <row r="23" spans="1:19" s="71" customFormat="1" ht="15">
      <c r="A23" s="135" t="s">
        <v>54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70"/>
      <c r="R23" s="70"/>
      <c r="S23" s="70"/>
    </row>
    <row r="24" spans="1:19" s="71" customFormat="1" ht="14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  <c r="Q24" s="70"/>
      <c r="R24" s="70"/>
      <c r="S24" s="70"/>
    </row>
    <row r="25" spans="1:19" s="1" customFormat="1" ht="12.75">
      <c r="A25" s="126" t="s">
        <v>47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5"/>
      <c r="M25" s="125"/>
      <c r="N25" s="125"/>
      <c r="O25" s="125"/>
      <c r="P25" s="128"/>
      <c r="Q25" s="128"/>
      <c r="R25" s="128"/>
      <c r="S25" s="128"/>
    </row>
    <row r="26" spans="1:15" ht="12.75">
      <c r="A26" s="126" t="s">
        <v>51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66"/>
      <c r="M26" s="66"/>
      <c r="N26" s="66"/>
      <c r="O26" s="66"/>
    </row>
    <row r="27" spans="1:15" ht="12.75">
      <c r="A27" s="126" t="s">
        <v>48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66"/>
      <c r="M27" s="66"/>
      <c r="N27" s="66"/>
      <c r="O27" s="66"/>
    </row>
    <row r="28" spans="1:15" ht="12.75">
      <c r="A28" s="127" t="s">
        <v>45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12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2.75">
      <c r="A30" s="126" t="s">
        <v>49</v>
      </c>
      <c r="B30" s="126"/>
      <c r="C30" s="126"/>
      <c r="D30" s="126"/>
      <c r="E30" s="12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ht="12.75">
      <c r="A31" s="126" t="s">
        <v>50</v>
      </c>
      <c r="B31" s="126"/>
      <c r="C31" s="126"/>
      <c r="D31" s="126"/>
      <c r="E31" s="12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2.75">
      <c r="A32" s="127" t="s">
        <v>46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9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4"/>
      <c r="Q33" s="64"/>
      <c r="R33" s="64"/>
      <c r="S33" s="64"/>
    </row>
    <row r="34" spans="1:19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4"/>
      <c r="Q34" s="64"/>
      <c r="R34" s="64"/>
      <c r="S34" s="64"/>
    </row>
    <row r="35" spans="1:19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4"/>
      <c r="Q35" s="64"/>
      <c r="R35" s="64"/>
      <c r="S35" s="64"/>
    </row>
    <row r="36" spans="1:15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</sheetData>
  <sheetProtection sheet="1" objects="1" scenarios="1"/>
  <hyperlinks>
    <hyperlink ref="C7" r:id="rId1" display="http://www.seco.cpa.state.tx.us/"/>
    <hyperlink ref="J15" r:id="rId2" display="http://www.tea.state.tx.us/school.finance/audit/resguide13/new/new.pdf"/>
    <hyperlink ref="A28" r:id="rId3" display="gbarker@esc12.net"/>
    <hyperlink ref="A32" r:id="rId4" display="wbrewton@esc12.ne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C5" sqref="C5"/>
    </sheetView>
  </sheetViews>
  <sheetFormatPr defaultColWidth="8.8515625" defaultRowHeight="12.75"/>
  <cols>
    <col min="1" max="1" width="11.140625" style="1" customWidth="1"/>
    <col min="2" max="2" width="1.8515625" style="2" customWidth="1"/>
    <col min="3" max="3" width="13.28125" style="0" customWidth="1"/>
    <col min="4" max="4" width="12.140625" style="0" customWidth="1"/>
    <col min="5" max="5" width="10.7109375" style="0" customWidth="1"/>
    <col min="6" max="7" width="11.421875" style="0" customWidth="1"/>
    <col min="8" max="8" width="10.421875" style="0" customWidth="1"/>
    <col min="9" max="9" width="10.7109375" style="0" customWidth="1"/>
    <col min="10" max="11" width="8.8515625" style="0" customWidth="1"/>
    <col min="12" max="12" width="11.421875" style="0" customWidth="1"/>
    <col min="13" max="15" width="8.8515625" style="0" customWidth="1"/>
    <col min="16" max="16" width="12.421875" style="0" customWidth="1"/>
    <col min="17" max="17" width="13.7109375" style="86" hidden="1" customWidth="1"/>
    <col min="18" max="18" width="14.8515625" style="3" customWidth="1"/>
    <col min="19" max="19" width="12.140625" style="1" customWidth="1"/>
  </cols>
  <sheetData>
    <row r="1" spans="1:19" s="7" customFormat="1" ht="18">
      <c r="A1" s="11"/>
      <c r="B1" s="8"/>
      <c r="E1" s="16"/>
      <c r="F1" s="16"/>
      <c r="G1" s="17"/>
      <c r="H1" s="77" t="s">
        <v>34</v>
      </c>
      <c r="I1" s="18"/>
      <c r="J1" s="18"/>
      <c r="K1" s="18"/>
      <c r="L1" s="9"/>
      <c r="M1" s="9"/>
      <c r="N1" s="9"/>
      <c r="Q1" s="78"/>
      <c r="R1" s="57"/>
      <c r="S1" s="11"/>
    </row>
    <row r="2" spans="1:19" s="7" customFormat="1" ht="18.75" thickBot="1">
      <c r="A2" s="11"/>
      <c r="B2" s="8"/>
      <c r="E2" s="19" t="s">
        <v>7</v>
      </c>
      <c r="F2" s="19"/>
      <c r="G2" s="19"/>
      <c r="H2" s="20"/>
      <c r="I2" s="21"/>
      <c r="J2" s="18"/>
      <c r="K2" s="18"/>
      <c r="L2" s="9"/>
      <c r="M2" s="9"/>
      <c r="N2" s="10"/>
      <c r="Q2" s="88"/>
      <c r="R2" s="57"/>
      <c r="S2" s="107"/>
    </row>
    <row r="3" spans="1:20" s="12" customFormat="1" ht="31.5">
      <c r="A3" s="25"/>
      <c r="B3" s="26"/>
      <c r="C3" s="27" t="s">
        <v>0</v>
      </c>
      <c r="D3" s="28"/>
      <c r="E3" s="28"/>
      <c r="F3" s="28"/>
      <c r="G3" s="28" t="s">
        <v>20</v>
      </c>
      <c r="H3" s="28"/>
      <c r="I3" s="29"/>
      <c r="J3" s="28"/>
      <c r="K3" s="28"/>
      <c r="L3" s="28"/>
      <c r="M3" s="28"/>
      <c r="N3" s="28"/>
      <c r="O3" s="30"/>
      <c r="P3" s="29"/>
      <c r="Q3" s="79"/>
      <c r="R3" s="89"/>
      <c r="S3" s="97"/>
      <c r="T3" s="110"/>
    </row>
    <row r="4" spans="1:20" s="4" customFormat="1" ht="27" customHeight="1">
      <c r="A4" s="31" t="s">
        <v>22</v>
      </c>
      <c r="B4" s="32"/>
      <c r="C4" s="6"/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12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52" t="s">
        <v>19</v>
      </c>
      <c r="Q4" s="80"/>
      <c r="R4" s="52" t="s">
        <v>32</v>
      </c>
      <c r="S4" s="98" t="s">
        <v>22</v>
      </c>
      <c r="T4" s="111"/>
    </row>
    <row r="5" spans="1:20" s="5" customFormat="1" ht="13.5" thickBot="1">
      <c r="A5" s="33" t="s">
        <v>13</v>
      </c>
      <c r="B5" s="24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53">
        <f>SUM(D5:O5)</f>
        <v>0</v>
      </c>
      <c r="Q5" s="81">
        <f>P5-C5</f>
        <v>0</v>
      </c>
      <c r="R5" s="90">
        <f>IF(O5&gt;0,(Q5/C5),"")</f>
      </c>
      <c r="S5" s="99" t="s">
        <v>13</v>
      </c>
      <c r="T5" s="112"/>
    </row>
    <row r="6" spans="1:20" s="5" customFormat="1" ht="14.25" thickBot="1" thickTop="1">
      <c r="A6" s="34"/>
      <c r="B6" s="22" t="s">
        <v>10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4">
        <f>SUM(D6:O6)</f>
        <v>0</v>
      </c>
      <c r="Q6" s="81">
        <f>P6-C6</f>
        <v>0</v>
      </c>
      <c r="R6" s="90">
        <f>IF(O6&gt;0,(Q6/C6),"")</f>
      </c>
      <c r="S6" s="100" t="s">
        <v>8</v>
      </c>
      <c r="T6" s="112"/>
    </row>
    <row r="7" spans="1:20" ht="13.5" thickTop="1">
      <c r="A7" s="35" t="s">
        <v>21</v>
      </c>
      <c r="B7" s="24" t="s">
        <v>10</v>
      </c>
      <c r="C7" s="129">
        <f>IF(C5&gt;0,(C6/C5),"")</f>
      </c>
      <c r="D7" s="130">
        <f aca="true" t="shared" si="0" ref="D7:O7">IF(D5&gt;0,D6/D5,"")</f>
      </c>
      <c r="E7" s="130">
        <f t="shared" si="0"/>
      </c>
      <c r="F7" s="130">
        <f t="shared" si="0"/>
      </c>
      <c r="G7" s="130">
        <f t="shared" si="0"/>
      </c>
      <c r="H7" s="130">
        <f t="shared" si="0"/>
      </c>
      <c r="I7" s="130">
        <f t="shared" si="0"/>
      </c>
      <c r="J7" s="130">
        <f t="shared" si="0"/>
      </c>
      <c r="K7" s="130">
        <f t="shared" si="0"/>
      </c>
      <c r="L7" s="130">
        <f t="shared" si="0"/>
      </c>
      <c r="M7" s="130">
        <f t="shared" si="0"/>
      </c>
      <c r="N7" s="130">
        <f t="shared" si="0"/>
      </c>
      <c r="O7" s="130">
        <f t="shared" si="0"/>
      </c>
      <c r="P7" s="131" t="e">
        <f>AVERAGE(D7:O7)</f>
        <v>#DIV/0!</v>
      </c>
      <c r="Q7" s="82"/>
      <c r="R7" s="91"/>
      <c r="S7" s="101" t="s">
        <v>21</v>
      </c>
      <c r="T7" s="113"/>
    </row>
    <row r="8" spans="1:20" ht="12.75">
      <c r="A8" s="43"/>
      <c r="B8" s="44"/>
      <c r="C8" s="45"/>
      <c r="D8" s="45"/>
      <c r="E8" s="45"/>
      <c r="F8" s="45"/>
      <c r="G8" s="45"/>
      <c r="H8" s="45"/>
      <c r="I8" s="45"/>
      <c r="J8" s="45"/>
      <c r="K8" s="46"/>
      <c r="L8" s="45"/>
      <c r="M8" s="46"/>
      <c r="N8" s="46"/>
      <c r="O8" s="46"/>
      <c r="P8" s="55"/>
      <c r="Q8" s="83"/>
      <c r="R8" s="92"/>
      <c r="S8" s="102"/>
      <c r="T8" s="113"/>
    </row>
    <row r="9" spans="1:20" ht="12.75">
      <c r="A9" s="37" t="s">
        <v>23</v>
      </c>
      <c r="B9" s="36"/>
      <c r="C9" s="76"/>
      <c r="D9" s="14"/>
      <c r="E9" s="14"/>
      <c r="F9" s="14"/>
      <c r="G9" s="14"/>
      <c r="H9" s="14"/>
      <c r="I9" s="14"/>
      <c r="J9" s="14"/>
      <c r="K9" s="15"/>
      <c r="L9" s="14"/>
      <c r="M9" s="15"/>
      <c r="N9" s="15"/>
      <c r="O9" s="15"/>
      <c r="P9" s="53"/>
      <c r="Q9" s="84"/>
      <c r="R9" s="93"/>
      <c r="S9" s="103" t="s">
        <v>23</v>
      </c>
      <c r="T9" s="113"/>
    </row>
    <row r="10" spans="1:20" ht="13.5" thickBot="1">
      <c r="A10" s="35" t="s">
        <v>9</v>
      </c>
      <c r="B10" s="36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3">
        <f>SUM(D10:O10)</f>
        <v>0</v>
      </c>
      <c r="Q10" s="81">
        <f>P10-C10</f>
        <v>0</v>
      </c>
      <c r="R10" s="90">
        <f>IF(O10&gt;0,(Q10/C10),"")</f>
      </c>
      <c r="S10" s="101" t="s">
        <v>9</v>
      </c>
      <c r="T10" s="113"/>
    </row>
    <row r="11" spans="1:20" ht="14.25" thickBot="1" thickTop="1">
      <c r="A11" s="38" t="s">
        <v>8</v>
      </c>
      <c r="B11" s="23" t="s">
        <v>10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54">
        <f>SUM(D11:O11)</f>
        <v>0</v>
      </c>
      <c r="Q11" s="81">
        <f>P11-C11</f>
        <v>0</v>
      </c>
      <c r="R11" s="90">
        <f>IF(O11&gt;0,(Q11/C11),"")</f>
      </c>
      <c r="S11" s="104" t="s">
        <v>8</v>
      </c>
      <c r="T11" s="113"/>
    </row>
    <row r="12" spans="1:20" ht="13.5" thickTop="1">
      <c r="A12" s="35" t="s">
        <v>21</v>
      </c>
      <c r="B12" s="24" t="s">
        <v>10</v>
      </c>
      <c r="C12" s="129">
        <f>IF(C10&gt;0,(C11/C10),"")</f>
      </c>
      <c r="D12" s="130">
        <f aca="true" t="shared" si="1" ref="D12:O12">IF(D10&gt;0,D11/D10,"")</f>
      </c>
      <c r="E12" s="130">
        <f t="shared" si="1"/>
      </c>
      <c r="F12" s="130">
        <f t="shared" si="1"/>
      </c>
      <c r="G12" s="130">
        <f t="shared" si="1"/>
      </c>
      <c r="H12" s="130">
        <f t="shared" si="1"/>
      </c>
      <c r="I12" s="130">
        <f t="shared" si="1"/>
      </c>
      <c r="J12" s="130">
        <f t="shared" si="1"/>
      </c>
      <c r="K12" s="130">
        <f t="shared" si="1"/>
      </c>
      <c r="L12" s="130">
        <f t="shared" si="1"/>
      </c>
      <c r="M12" s="130">
        <f t="shared" si="1"/>
      </c>
      <c r="N12" s="130">
        <f t="shared" si="1"/>
      </c>
      <c r="O12" s="130">
        <f t="shared" si="1"/>
      </c>
      <c r="P12" s="131" t="e">
        <f>AVERAGE(D12:O12)</f>
        <v>#DIV/0!</v>
      </c>
      <c r="Q12" s="82"/>
      <c r="R12" s="91"/>
      <c r="S12" s="101" t="s">
        <v>21</v>
      </c>
      <c r="T12" s="113"/>
    </row>
    <row r="13" spans="1:20" ht="12.75">
      <c r="A13" s="47"/>
      <c r="B13" s="44"/>
      <c r="C13" s="48"/>
      <c r="D13" s="48"/>
      <c r="E13" s="48"/>
      <c r="F13" s="48"/>
      <c r="G13" s="48"/>
      <c r="H13" s="48"/>
      <c r="I13" s="48"/>
      <c r="J13" s="48"/>
      <c r="K13" s="49"/>
      <c r="L13" s="48"/>
      <c r="M13" s="49"/>
      <c r="N13" s="49"/>
      <c r="O13" s="49"/>
      <c r="P13" s="55"/>
      <c r="Q13" s="83"/>
      <c r="R13" s="92"/>
      <c r="S13" s="105"/>
      <c r="T13" s="113"/>
    </row>
    <row r="14" spans="1:20" ht="12.75">
      <c r="A14" s="37" t="s">
        <v>24</v>
      </c>
      <c r="B14" s="36"/>
      <c r="C14" s="76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5"/>
      <c r="O14" s="15"/>
      <c r="P14" s="53"/>
      <c r="Q14" s="84"/>
      <c r="R14" s="93"/>
      <c r="S14" s="103" t="s">
        <v>24</v>
      </c>
      <c r="T14" s="113"/>
    </row>
    <row r="15" spans="1:20" ht="13.5" thickBot="1">
      <c r="A15" s="35" t="s">
        <v>11</v>
      </c>
      <c r="B15" s="36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53">
        <f>SUM(D15:O15)</f>
        <v>0</v>
      </c>
      <c r="Q15" s="81">
        <f>P15-C15</f>
        <v>0</v>
      </c>
      <c r="R15" s="90">
        <f>IF(O15&gt;0,(Q15/C15),"")</f>
      </c>
      <c r="S15" s="101" t="s">
        <v>11</v>
      </c>
      <c r="T15" s="113"/>
    </row>
    <row r="16" spans="1:20" ht="14.25" thickBot="1" thickTop="1">
      <c r="A16" s="38" t="s">
        <v>8</v>
      </c>
      <c r="B16" s="23" t="s">
        <v>10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4">
        <f>SUM(D16:O16)</f>
        <v>0</v>
      </c>
      <c r="Q16" s="81">
        <f>P16-C16</f>
        <v>0</v>
      </c>
      <c r="R16" s="90">
        <f>IF(O16&gt;0,(Q16/C16),"")</f>
      </c>
      <c r="S16" s="104" t="s">
        <v>8</v>
      </c>
      <c r="T16" s="113"/>
    </row>
    <row r="17" spans="1:20" ht="14.25" thickBot="1" thickTop="1">
      <c r="A17" s="35" t="s">
        <v>21</v>
      </c>
      <c r="B17" s="122" t="s">
        <v>10</v>
      </c>
      <c r="C17" s="132">
        <f>IF(C15&gt;0,(C16/C15),"")</f>
      </c>
      <c r="D17" s="133">
        <f aca="true" t="shared" si="2" ref="D17:O17">IF(D15&gt;0,D16/D15,"")</f>
      </c>
      <c r="E17" s="133">
        <f t="shared" si="2"/>
      </c>
      <c r="F17" s="133">
        <f t="shared" si="2"/>
      </c>
      <c r="G17" s="133">
        <f t="shared" si="2"/>
      </c>
      <c r="H17" s="133">
        <f t="shared" si="2"/>
      </c>
      <c r="I17" s="133">
        <f t="shared" si="2"/>
      </c>
      <c r="J17" s="133">
        <f t="shared" si="2"/>
      </c>
      <c r="K17" s="133">
        <f t="shared" si="2"/>
      </c>
      <c r="L17" s="133">
        <f t="shared" si="2"/>
      </c>
      <c r="M17" s="133">
        <f t="shared" si="2"/>
      </c>
      <c r="N17" s="133">
        <f t="shared" si="2"/>
      </c>
      <c r="O17" s="133">
        <f t="shared" si="2"/>
      </c>
      <c r="P17" s="134" t="e">
        <f>AVERAGE(D17:O17)</f>
        <v>#DIV/0!</v>
      </c>
      <c r="Q17" s="82"/>
      <c r="R17" s="94"/>
      <c r="S17" s="109" t="s">
        <v>21</v>
      </c>
      <c r="T17" s="113"/>
    </row>
    <row r="18" spans="1:20" ht="12.75">
      <c r="A18" s="116"/>
      <c r="B18" s="13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5"/>
      <c r="Q18" s="83"/>
      <c r="R18" s="95"/>
      <c r="S18" s="108"/>
      <c r="T18" s="113"/>
    </row>
    <row r="19" spans="1:20" s="39" customFormat="1" ht="26.25" thickBot="1">
      <c r="A19" s="96" t="s">
        <v>25</v>
      </c>
      <c r="B19" s="118" t="s">
        <v>10</v>
      </c>
      <c r="C19" s="50">
        <f>C6+C11+C16</f>
        <v>0</v>
      </c>
      <c r="D19" s="51">
        <f aca="true" t="shared" si="3" ref="D19:O19">D6+D11+D16</f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6">
        <f>SUM(D19:O19)</f>
        <v>0</v>
      </c>
      <c r="Q19" s="87"/>
      <c r="R19" s="96"/>
      <c r="S19" s="106" t="s">
        <v>25</v>
      </c>
      <c r="T19" s="114"/>
    </row>
    <row r="20" spans="1:19" s="42" customFormat="1" ht="12.75">
      <c r="A20" s="40"/>
      <c r="B20" s="41"/>
      <c r="Q20" s="85"/>
      <c r="R20" s="58"/>
      <c r="S20" s="40"/>
    </row>
    <row r="22" ht="12.75">
      <c r="R22" s="75"/>
    </row>
  </sheetData>
  <sheetProtection sheet="1" objects="1" scenarios="1"/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150" zoomScaleNormal="150" zoomScalePageLayoutView="0" workbookViewId="0" topLeftCell="A1">
      <selection activeCell="I7" sqref="I7"/>
    </sheetView>
  </sheetViews>
  <sheetFormatPr defaultColWidth="8.8515625" defaultRowHeight="12.75"/>
  <cols>
    <col min="1" max="1" width="11.140625" style="1" customWidth="1"/>
    <col min="2" max="2" width="1.8515625" style="2" customWidth="1"/>
    <col min="3" max="3" width="3.7109375" style="0" customWidth="1"/>
    <col min="4" max="5" width="10.7109375" style="0" customWidth="1"/>
    <col min="6" max="6" width="12.421875" style="0" customWidth="1"/>
    <col min="7" max="7" width="9.8515625" style="0" customWidth="1"/>
    <col min="8" max="8" width="12.00390625" style="0" customWidth="1"/>
    <col min="9" max="9" width="11.421875" style="0" customWidth="1"/>
    <col min="10" max="10" width="10.00390625" style="0" customWidth="1"/>
    <col min="11" max="11" width="10.421875" style="0" customWidth="1"/>
    <col min="12" max="12" width="11.421875" style="0" customWidth="1"/>
    <col min="13" max="14" width="8.57421875" style="0" customWidth="1"/>
    <col min="15" max="15" width="8.8515625" style="0" customWidth="1"/>
    <col min="16" max="16" width="12.421875" style="0" customWidth="1"/>
    <col min="17" max="17" width="13.7109375" style="86" hidden="1" customWidth="1"/>
    <col min="18" max="18" width="13.00390625" style="1" customWidth="1"/>
  </cols>
  <sheetData>
    <row r="1" spans="1:18" s="7" customFormat="1" ht="18">
      <c r="A1" s="11"/>
      <c r="B1" s="8"/>
      <c r="E1" s="16"/>
      <c r="F1" s="16"/>
      <c r="G1" s="17"/>
      <c r="H1" s="77" t="s">
        <v>55</v>
      </c>
      <c r="I1" s="18"/>
      <c r="J1" s="18"/>
      <c r="K1" s="18"/>
      <c r="L1" s="9"/>
      <c r="M1" s="9"/>
      <c r="N1" s="9"/>
      <c r="Q1" s="78"/>
      <c r="R1" s="11"/>
    </row>
    <row r="2" spans="1:18" s="7" customFormat="1" ht="18.75" thickBot="1">
      <c r="A2" s="11"/>
      <c r="B2" s="8"/>
      <c r="E2" s="19" t="s">
        <v>58</v>
      </c>
      <c r="F2" s="19"/>
      <c r="G2" s="19"/>
      <c r="H2" s="20"/>
      <c r="I2" s="21"/>
      <c r="J2" s="18"/>
      <c r="K2" s="18"/>
      <c r="L2" s="9"/>
      <c r="M2" s="9"/>
      <c r="N2" s="10"/>
      <c r="Q2" s="88"/>
      <c r="R2" s="107"/>
    </row>
    <row r="3" spans="1:19" s="12" customFormat="1" ht="15.75">
      <c r="A3" s="25"/>
      <c r="B3" s="26"/>
      <c r="C3" s="27"/>
      <c r="D3" s="28"/>
      <c r="E3" s="28"/>
      <c r="F3" s="28"/>
      <c r="G3" s="28" t="s">
        <v>59</v>
      </c>
      <c r="H3" s="28"/>
      <c r="I3" s="29"/>
      <c r="J3" s="28"/>
      <c r="K3" s="28"/>
      <c r="L3" s="28"/>
      <c r="M3" s="28"/>
      <c r="N3" s="28"/>
      <c r="O3" s="30"/>
      <c r="P3" s="29"/>
      <c r="Q3" s="79"/>
      <c r="R3" s="97"/>
      <c r="S3" s="110"/>
    </row>
    <row r="4" spans="1:19" s="4" customFormat="1" ht="27" customHeight="1">
      <c r="A4" s="31" t="s">
        <v>22</v>
      </c>
      <c r="B4" s="32"/>
      <c r="C4" s="6"/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12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52" t="s">
        <v>19</v>
      </c>
      <c r="Q4" s="80"/>
      <c r="R4" s="98" t="s">
        <v>22</v>
      </c>
      <c r="S4" s="111"/>
    </row>
    <row r="5" spans="1:19" s="5" customFormat="1" ht="13.5" thickBot="1">
      <c r="A5" s="33" t="s">
        <v>13</v>
      </c>
      <c r="B5" s="24"/>
      <c r="C5" s="59"/>
      <c r="D5" s="60">
        <v>86004</v>
      </c>
      <c r="E5" s="60">
        <v>62368</v>
      </c>
      <c r="F5" s="60">
        <v>59251</v>
      </c>
      <c r="G5" s="60">
        <v>67450</v>
      </c>
      <c r="H5" s="60">
        <v>65841</v>
      </c>
      <c r="I5" s="60">
        <v>61861</v>
      </c>
      <c r="J5" s="60"/>
      <c r="K5" s="60"/>
      <c r="L5" s="60"/>
      <c r="M5" s="60"/>
      <c r="N5" s="60"/>
      <c r="O5" s="60"/>
      <c r="P5" s="53">
        <f>SUM(D5:O5)</f>
        <v>402775</v>
      </c>
      <c r="Q5" s="81">
        <f>P5-C5</f>
        <v>402775</v>
      </c>
      <c r="R5" s="99" t="s">
        <v>13</v>
      </c>
      <c r="S5" s="112"/>
    </row>
    <row r="6" spans="1:19" s="5" customFormat="1" ht="14.25" thickBot="1" thickTop="1">
      <c r="A6" s="34" t="s">
        <v>8</v>
      </c>
      <c r="B6" s="22" t="s">
        <v>10</v>
      </c>
      <c r="C6" s="61"/>
      <c r="D6" s="62">
        <v>10433.17</v>
      </c>
      <c r="E6" s="62">
        <v>8242</v>
      </c>
      <c r="F6" s="62">
        <v>8618.42</v>
      </c>
      <c r="G6" s="62">
        <v>9215.09</v>
      </c>
      <c r="H6" s="62">
        <v>8352</v>
      </c>
      <c r="I6" s="62">
        <v>8640.07</v>
      </c>
      <c r="J6" s="62"/>
      <c r="K6" s="62"/>
      <c r="L6" s="62"/>
      <c r="M6" s="62"/>
      <c r="N6" s="62"/>
      <c r="O6" s="62"/>
      <c r="P6" s="53">
        <f>SUM(D6:O6)</f>
        <v>53500.74999999999</v>
      </c>
      <c r="Q6" s="81">
        <f>P6-C6</f>
        <v>53500.74999999999</v>
      </c>
      <c r="R6" s="100" t="s">
        <v>8</v>
      </c>
      <c r="S6" s="112"/>
    </row>
    <row r="7" spans="1:19" ht="13.5" thickTop="1">
      <c r="A7" s="35" t="s">
        <v>21</v>
      </c>
      <c r="B7" s="24" t="s">
        <v>10</v>
      </c>
      <c r="C7" s="129">
        <f>IF(C5&gt;0,(C6/C5),"")</f>
      </c>
      <c r="D7" s="130">
        <f aca="true" t="shared" si="0" ref="D7:I7">IF(D5&gt;0,D6/D5,"")</f>
        <v>0.12131028789358635</v>
      </c>
      <c r="E7" s="130">
        <f t="shared" si="0"/>
        <v>0.13215110312981015</v>
      </c>
      <c r="F7" s="130">
        <f t="shared" si="0"/>
        <v>0.14545611044539333</v>
      </c>
      <c r="G7" s="130">
        <f t="shared" si="0"/>
        <v>0.13662105263157895</v>
      </c>
      <c r="H7" s="130">
        <f t="shared" si="0"/>
        <v>0.12685105025743837</v>
      </c>
      <c r="I7" s="130">
        <f t="shared" si="0"/>
        <v>0.13966909684615508</v>
      </c>
      <c r="J7" s="130">
        <f aca="true" t="shared" si="1" ref="J7:O7">IF(J5&gt;0,J6/J5,"")</f>
      </c>
      <c r="K7" s="130">
        <f t="shared" si="1"/>
      </c>
      <c r="L7" s="130">
        <f t="shared" si="1"/>
      </c>
      <c r="M7" s="130">
        <f t="shared" si="1"/>
      </c>
      <c r="N7" s="130">
        <f t="shared" si="1"/>
      </c>
      <c r="O7" s="130">
        <f t="shared" si="1"/>
      </c>
      <c r="P7" s="131">
        <f>AVERAGE(D7:O7)</f>
        <v>0.13367645020066035</v>
      </c>
      <c r="Q7" s="82"/>
      <c r="R7" s="101" t="s">
        <v>21</v>
      </c>
      <c r="S7" s="113"/>
    </row>
    <row r="8" spans="1:19" ht="12.75">
      <c r="A8" s="43"/>
      <c r="B8" s="44"/>
      <c r="C8" s="45"/>
      <c r="D8" s="45"/>
      <c r="E8" s="45"/>
      <c r="F8" s="45"/>
      <c r="G8" s="45"/>
      <c r="H8" s="45"/>
      <c r="I8" s="45"/>
      <c r="J8" s="45"/>
      <c r="K8" s="46"/>
      <c r="L8" s="45"/>
      <c r="M8" s="46"/>
      <c r="N8" s="46"/>
      <c r="O8" s="46"/>
      <c r="P8" s="55"/>
      <c r="Q8" s="83"/>
      <c r="R8" s="102"/>
      <c r="S8" s="113"/>
    </row>
    <row r="9" spans="1:19" ht="12.75">
      <c r="A9" s="37" t="s">
        <v>23</v>
      </c>
      <c r="B9" s="36"/>
      <c r="C9" s="76"/>
      <c r="D9" s="14"/>
      <c r="E9" s="14"/>
      <c r="F9" s="14"/>
      <c r="G9" s="14"/>
      <c r="H9" s="14"/>
      <c r="I9" s="14"/>
      <c r="J9" s="14"/>
      <c r="K9" s="15"/>
      <c r="L9" s="14"/>
      <c r="M9" s="15"/>
      <c r="N9" s="15"/>
      <c r="O9" s="15"/>
      <c r="P9" s="53"/>
      <c r="Q9" s="84"/>
      <c r="R9" s="103" t="s">
        <v>23</v>
      </c>
      <c r="S9" s="113"/>
    </row>
    <row r="10" spans="1:19" ht="13.5" thickBot="1">
      <c r="A10" s="35" t="s">
        <v>56</v>
      </c>
      <c r="B10" s="36"/>
      <c r="C10" s="59"/>
      <c r="D10" s="60">
        <v>67</v>
      </c>
      <c r="E10" s="60">
        <v>546</v>
      </c>
      <c r="F10" s="60">
        <v>2768</v>
      </c>
      <c r="G10" s="60">
        <v>4022</v>
      </c>
      <c r="H10" s="60">
        <v>5199</v>
      </c>
      <c r="I10" s="60">
        <v>3951</v>
      </c>
      <c r="J10" s="60"/>
      <c r="K10" s="60"/>
      <c r="L10" s="60"/>
      <c r="M10" s="60"/>
      <c r="N10" s="60"/>
      <c r="O10" s="60"/>
      <c r="P10" s="53">
        <f>SUM(D10:O10)</f>
        <v>16553</v>
      </c>
      <c r="Q10" s="81">
        <f>P10-C10</f>
        <v>16553</v>
      </c>
      <c r="R10" s="101" t="s">
        <v>56</v>
      </c>
      <c r="S10" s="113"/>
    </row>
    <row r="11" spans="1:19" ht="14.25" thickBot="1" thickTop="1">
      <c r="A11" s="38" t="s">
        <v>8</v>
      </c>
      <c r="B11" s="23" t="s">
        <v>10</v>
      </c>
      <c r="C11" s="61"/>
      <c r="D11" s="62">
        <v>260.1</v>
      </c>
      <c r="E11" s="62">
        <v>528.57</v>
      </c>
      <c r="F11" s="62">
        <v>1707.42</v>
      </c>
      <c r="G11" s="62">
        <v>2611.78</v>
      </c>
      <c r="H11" s="62">
        <v>3058.99</v>
      </c>
      <c r="I11" s="62">
        <v>2307.83</v>
      </c>
      <c r="J11" s="62"/>
      <c r="K11" s="62"/>
      <c r="L11" s="62"/>
      <c r="M11" s="62"/>
      <c r="N11" s="62"/>
      <c r="O11" s="62"/>
      <c r="P11" s="53">
        <f>SUM(D11:O11)</f>
        <v>10474.69</v>
      </c>
      <c r="Q11" s="81">
        <f>P11-C11</f>
        <v>10474.69</v>
      </c>
      <c r="R11" s="104" t="s">
        <v>8</v>
      </c>
      <c r="S11" s="113"/>
    </row>
    <row r="12" spans="1:19" ht="13.5" thickTop="1">
      <c r="A12" s="35" t="s">
        <v>21</v>
      </c>
      <c r="B12" s="24" t="s">
        <v>10</v>
      </c>
      <c r="C12" s="129">
        <f>IF(C10&gt;0,(C11/C10),"")</f>
      </c>
      <c r="D12" s="130">
        <f aca="true" t="shared" si="2" ref="D12:I12">IF(D10&gt;0,D11/D10,"")</f>
        <v>3.8820895522388064</v>
      </c>
      <c r="E12" s="130">
        <f t="shared" si="2"/>
        <v>0.9680769230769232</v>
      </c>
      <c r="F12" s="130">
        <f t="shared" si="2"/>
        <v>0.616842485549133</v>
      </c>
      <c r="G12" s="130">
        <f t="shared" si="2"/>
        <v>0.649373446046743</v>
      </c>
      <c r="H12" s="130">
        <f t="shared" si="2"/>
        <v>0.5883804577803423</v>
      </c>
      <c r="I12" s="130">
        <f t="shared" si="2"/>
        <v>0.5841128828144774</v>
      </c>
      <c r="J12" s="130">
        <f aca="true" t="shared" si="3" ref="J12:O12">IF(J10&gt;0,J11/J10,"")</f>
      </c>
      <c r="K12" s="130">
        <f t="shared" si="3"/>
      </c>
      <c r="L12" s="130">
        <f t="shared" si="3"/>
      </c>
      <c r="M12" s="139">
        <f t="shared" si="3"/>
      </c>
      <c r="N12" s="139">
        <f t="shared" si="3"/>
      </c>
      <c r="O12" s="139">
        <f t="shared" si="3"/>
      </c>
      <c r="P12" s="131">
        <f>AVERAGE(D12:O12)</f>
        <v>1.2148126245844044</v>
      </c>
      <c r="Q12" s="82"/>
      <c r="R12" s="101" t="s">
        <v>21</v>
      </c>
      <c r="S12" s="113"/>
    </row>
    <row r="13" spans="1:19" ht="12.75">
      <c r="A13" s="47"/>
      <c r="B13" s="44"/>
      <c r="C13" s="48"/>
      <c r="D13" s="48"/>
      <c r="E13" s="48"/>
      <c r="F13" s="48"/>
      <c r="G13" s="48"/>
      <c r="H13" s="48"/>
      <c r="I13" s="48"/>
      <c r="J13" s="48"/>
      <c r="K13" s="49"/>
      <c r="L13" s="48"/>
      <c r="M13" s="49"/>
      <c r="N13" s="49"/>
      <c r="O13" s="49"/>
      <c r="P13" s="55"/>
      <c r="Q13" s="83"/>
      <c r="R13" s="105"/>
      <c r="S13" s="113"/>
    </row>
    <row r="14" spans="1:19" ht="12.75">
      <c r="A14" s="37" t="s">
        <v>24</v>
      </c>
      <c r="B14" s="36"/>
      <c r="C14" s="76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5"/>
      <c r="O14" s="15"/>
      <c r="P14" s="53"/>
      <c r="Q14" s="84"/>
      <c r="R14" s="103" t="s">
        <v>57</v>
      </c>
      <c r="S14" s="113"/>
    </row>
    <row r="15" spans="1:19" ht="13.5" thickBot="1">
      <c r="A15" s="35" t="s">
        <v>11</v>
      </c>
      <c r="B15" s="36"/>
      <c r="C15" s="59"/>
      <c r="D15" s="60">
        <v>510066</v>
      </c>
      <c r="E15" s="60">
        <v>271000</v>
      </c>
      <c r="F15" s="60">
        <v>530000</v>
      </c>
      <c r="G15" s="60">
        <v>304000</v>
      </c>
      <c r="H15" s="60">
        <v>337000</v>
      </c>
      <c r="I15" s="60">
        <v>100000</v>
      </c>
      <c r="J15" s="60"/>
      <c r="K15" s="60"/>
      <c r="L15" s="60"/>
      <c r="M15" s="60"/>
      <c r="N15" s="60"/>
      <c r="O15" s="60"/>
      <c r="P15" s="53">
        <f>SUM(D15:O15)</f>
        <v>2052066</v>
      </c>
      <c r="Q15" s="81">
        <f>P15-C15</f>
        <v>2052066</v>
      </c>
      <c r="R15" s="101" t="s">
        <v>11</v>
      </c>
      <c r="S15" s="113"/>
    </row>
    <row r="16" spans="1:19" ht="14.25" thickBot="1" thickTop="1">
      <c r="A16" s="38" t="s">
        <v>8</v>
      </c>
      <c r="B16" s="23" t="s">
        <v>10</v>
      </c>
      <c r="C16" s="117"/>
      <c r="D16" s="62">
        <v>5455.43</v>
      </c>
      <c r="E16" s="62">
        <v>3773.41</v>
      </c>
      <c r="F16" s="62">
        <v>5889.41</v>
      </c>
      <c r="G16" s="62">
        <v>4219.4</v>
      </c>
      <c r="H16" s="62">
        <v>4123.66</v>
      </c>
      <c r="I16" s="62">
        <v>2398.16</v>
      </c>
      <c r="J16" s="62"/>
      <c r="K16" s="62"/>
      <c r="L16" s="62"/>
      <c r="M16" s="62"/>
      <c r="N16" s="62"/>
      <c r="O16" s="62"/>
      <c r="P16" s="53">
        <f>SUM(D16:O16)</f>
        <v>25859.47</v>
      </c>
      <c r="Q16" s="81">
        <f>P16-C16</f>
        <v>25859.47</v>
      </c>
      <c r="R16" s="104" t="s">
        <v>8</v>
      </c>
      <c r="S16" s="113"/>
    </row>
    <row r="17" spans="1:19" ht="14.25" thickBot="1" thickTop="1">
      <c r="A17" s="35" t="s">
        <v>21</v>
      </c>
      <c r="B17" s="122" t="s">
        <v>10</v>
      </c>
      <c r="C17" s="136">
        <f>IF(C15&gt;0,(C16/C15),"")</f>
      </c>
      <c r="D17" s="137">
        <f aca="true" t="shared" si="4" ref="D17:J17">IF(D15&gt;0,D16/D15,"")</f>
        <v>0.01069553744025283</v>
      </c>
      <c r="E17" s="137">
        <f t="shared" si="4"/>
        <v>0.013924022140221402</v>
      </c>
      <c r="F17" s="137">
        <f t="shared" si="4"/>
        <v>0.011112094339622642</v>
      </c>
      <c r="G17" s="137">
        <f t="shared" si="4"/>
        <v>0.013879605263157893</v>
      </c>
      <c r="H17" s="137">
        <f t="shared" si="4"/>
        <v>0.012236379821958457</v>
      </c>
      <c r="I17" s="137">
        <f t="shared" si="4"/>
        <v>0.0239816</v>
      </c>
      <c r="J17" s="137">
        <f t="shared" si="4"/>
      </c>
      <c r="K17" s="137">
        <f>IF(K15&gt;0,K16/K15,"")</f>
      </c>
      <c r="L17" s="137">
        <f>IF(L15&gt;0,L16/L15,"")</f>
      </c>
      <c r="M17" s="137">
        <f>IF(M15&gt;0,M16/M15,"")</f>
      </c>
      <c r="N17" s="137">
        <f>IF(N15&gt;0,N16/N15,"")</f>
      </c>
      <c r="O17" s="137">
        <f>IF(O15&gt;0,O16/O15,"")</f>
      </c>
      <c r="P17" s="131">
        <f>AVERAGE(D17:O17)</f>
        <v>0.014304873167535537</v>
      </c>
      <c r="Q17" s="82"/>
      <c r="R17" s="109" t="s">
        <v>21</v>
      </c>
      <c r="S17" s="113"/>
    </row>
    <row r="18" spans="1:19" ht="13.5" thickBot="1">
      <c r="A18" s="121"/>
      <c r="B18" s="11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5"/>
      <c r="Q18" s="83"/>
      <c r="R18" s="108"/>
      <c r="S18" s="113"/>
    </row>
    <row r="19" spans="1:19" s="39" customFormat="1" ht="26.25" thickBot="1">
      <c r="A19" s="120" t="s">
        <v>25</v>
      </c>
      <c r="B19" s="118" t="s">
        <v>10</v>
      </c>
      <c r="C19" s="50">
        <f aca="true" t="shared" si="5" ref="C19:I19">C6+C11+C16</f>
        <v>0</v>
      </c>
      <c r="D19" s="51">
        <f t="shared" si="5"/>
        <v>16148.7</v>
      </c>
      <c r="E19" s="51">
        <f t="shared" si="5"/>
        <v>12543.98</v>
      </c>
      <c r="F19" s="51">
        <f t="shared" si="5"/>
        <v>16215.25</v>
      </c>
      <c r="G19" s="51">
        <f t="shared" si="5"/>
        <v>16046.27</v>
      </c>
      <c r="H19" s="51">
        <f t="shared" si="5"/>
        <v>15534.65</v>
      </c>
      <c r="I19" s="51">
        <f t="shared" si="5"/>
        <v>13346.06</v>
      </c>
      <c r="J19" s="51">
        <f aca="true" t="shared" si="6" ref="J19:O19">J6+J11+J16</f>
        <v>0</v>
      </c>
      <c r="K19" s="51">
        <f t="shared" si="6"/>
        <v>0</v>
      </c>
      <c r="L19" s="51">
        <f t="shared" si="6"/>
        <v>0</v>
      </c>
      <c r="M19" s="51">
        <f t="shared" si="6"/>
        <v>0</v>
      </c>
      <c r="N19" s="51">
        <f t="shared" si="6"/>
        <v>0</v>
      </c>
      <c r="O19" s="51">
        <f t="shared" si="6"/>
        <v>0</v>
      </c>
      <c r="P19" s="56">
        <f>SUM(D19:O19)</f>
        <v>89834.90999999999</v>
      </c>
      <c r="Q19" s="87"/>
      <c r="R19" s="106" t="s">
        <v>25</v>
      </c>
      <c r="S19" s="114"/>
    </row>
    <row r="20" spans="1:18" s="42" customFormat="1" ht="12.75">
      <c r="A20" s="40"/>
      <c r="B20" s="41"/>
      <c r="Q20" s="85"/>
      <c r="R20" s="40"/>
    </row>
    <row r="21" spans="5:16" ht="12.75"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</sheetData>
  <sheetProtection/>
  <printOptions/>
  <pageMargins left="0.25" right="0.25" top="0.75" bottom="0.75" header="0.3" footer="0.3"/>
  <pageSetup fitToHeight="1" fitToWidth="1"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Angelyn Faith</cp:lastModifiedBy>
  <cp:lastPrinted>2015-06-08T11:39:31Z</cp:lastPrinted>
  <dcterms:created xsi:type="dcterms:W3CDTF">2007-12-03T16:48:26Z</dcterms:created>
  <dcterms:modified xsi:type="dcterms:W3CDTF">2019-03-06T13:02:15Z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